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165" windowWidth="19020" windowHeight="12660" activeTab="1"/>
  </bookViews>
  <sheets>
    <sheet name="стр.1_9" sheetId="1" r:id="rId1"/>
    <sheet name="стр.10_12" sheetId="2" r:id="rId2"/>
  </sheets>
  <externalReferences>
    <externalReference r:id="rId5"/>
  </externalReference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'стр.1_9'!$33:$33</definedName>
    <definedName name="_xlnm.Print_Titles" localSheetId="1">'стр.10_12'!$3:$4</definedName>
    <definedName name="_xlnm.Print_Area" localSheetId="0">'стр.1_9'!$A$1:$DA$68</definedName>
    <definedName name="_xlnm.Print_Area" localSheetId="1">'стр.10_12'!$A$1:$DA$17</definedName>
  </definedNames>
  <calcPr fullCalcOnLoad="1"/>
</workbook>
</file>

<file path=xl/sharedStrings.xml><?xml version="1.0" encoding="utf-8"?>
<sst xmlns="http://schemas.openxmlformats.org/spreadsheetml/2006/main" count="174" uniqueCount="145">
  <si>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</si>
  <si>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</si>
  <si>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</si>
  <si>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</si>
  <si>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</si>
  <si>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</si>
  <si>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</si>
  <si>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</si>
  <si>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</si>
  <si>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</si>
  <si>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</si>
  <si>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</si>
  <si>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</si>
  <si>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</si>
  <si>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</si>
  <si>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</si>
  <si>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</si>
  <si>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</si>
  <si>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</si>
  <si>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</si>
  <si>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</si>
  <si>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</si>
  <si>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</si>
  <si>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</si>
  <si>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</si>
  <si>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</si>
  <si>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</si>
  <si>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</si>
  <si>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</si>
  <si>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</si>
  <si>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</si>
  <si>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</si>
  <si>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</si>
  <si>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</si>
  <si>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</si>
  <si>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</si>
  <si>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</si>
  <si>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</si>
  <si>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</si>
  <si>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</si>
  <si>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</si>
  <si>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</si>
  <si>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</si>
  <si>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</si>
  <si>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</si>
  <si>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</si>
  <si>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</si>
  <si>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</si>
  <si>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</si>
  <si>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</si>
  <si>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</si>
  <si>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</si>
  <si>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</si>
  <si>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</si>
  <si>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</si>
  <si>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</si>
  <si>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</si>
  <si>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</si>
  <si>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</si>
  <si>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</si>
  <si>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</si>
  <si>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</si>
  <si>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</si>
  <si>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</si>
  <si>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</si>
  <si>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</si>
  <si>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</si>
  <si>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</si>
  <si>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</si>
  <si>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</si>
  <si>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</si>
  <si>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</si>
  <si>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</si>
  <si>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</si>
  <si>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</si>
  <si>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</si>
  <si>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</si>
  <si>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</si>
  <si>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</si>
  <si>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</si>
  <si>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</si>
  <si>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</si>
  <si>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</si>
  <si>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</si>
  <si>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</si>
  <si>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</si>
  <si>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</si>
  <si>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</si>
  <si>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</si>
  <si>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</si>
  <si>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</si>
  <si>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</si>
  <si>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</si>
  <si>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</si>
  <si>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</si>
  <si>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</si>
  <si>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</si>
  <si>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</si>
  <si>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</si>
  <si>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</si>
  <si>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</si>
  <si>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</si>
  <si>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</si>
  <si>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</si>
  <si>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</si>
  <si>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</si>
  <si>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</si>
  <si>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</si>
  <si>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</si>
  <si>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</si>
  <si>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</si>
  <si>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</si>
  <si>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Акционерное общество "МСК Энергосеть"</t>
  </si>
  <si>
    <t>АО "МСК Энерго"</t>
  </si>
  <si>
    <t>141070, г. Королев, ул. Гагарина, д. 10"А", помещение 011</t>
  </si>
  <si>
    <t>123290, г. Москва, ул. Мукомольный проезд, 2А</t>
  </si>
  <si>
    <t>Прокопенко А.В.</t>
  </si>
  <si>
    <t>info@kenet.ru; info@mskenergo.ru</t>
  </si>
  <si>
    <t>(495) 662-11-64</t>
  </si>
  <si>
    <t>(495) 516-04-90</t>
  </si>
  <si>
    <t>2020</t>
  </si>
  <si>
    <t>Предложения
на расчетный период регулирования
2020 год</t>
  </si>
  <si>
    <t>08.04.2019 г. АО "Энергосервис" прекратило свою деятельность путем реорганизации в форме присоединения к АО «МСК Энерго»</t>
  </si>
  <si>
    <t>Соглашение о порядке, условиях и продлении срока действия ОТС на 2013-2015 гг. на период 2016-2018 г. от 22.12.2014 г.</t>
  </si>
  <si>
    <t>ОТС  в электроэнергетике РФ на 2019-2021 годы утв. 21.12.2018 г.</t>
  </si>
  <si>
    <t>Предложения
на 2020 год расчетный период регулирования</t>
  </si>
  <si>
    <t xml:space="preserve">Генеральный директор </t>
  </si>
  <si>
    <t>А.В. Прокопенко</t>
  </si>
  <si>
    <t>Акционерное общество "МСК Энергосеть" (Краснодарский край)</t>
  </si>
  <si>
    <t>3,88% (минимальный уровень потерь по факту 2018 года)</t>
  </si>
  <si>
    <t>4,41% (утвержденный ДПР, приказ РЭК Краснодарского края от 26.12.2018 №88/2018э)</t>
  </si>
  <si>
    <t>3,88% (приказ Минэнерго России от 26.09.2017        № 887)</t>
  </si>
  <si>
    <t>Приказ МинТэк и ЖКХ Краснодарского края от 23.11.2018 № 512</t>
  </si>
  <si>
    <t xml:space="preserve">Фактические показатели *****за 2018 год, предшествующий базовому периоду
</t>
  </si>
  <si>
    <t>Показатели*****, утвержденные
на 2019 год</t>
  </si>
  <si>
    <t>*_Базовый период - год, предшествующий расчетному периоду регулирования.</t>
  </si>
  <si>
    <t>**_Заполняются организацией, осуществляющей оперативно-диспетчерское управление в электроэнергетике.</t>
  </si>
  <si>
    <t>***_Заполняются сетевыми организациями, осуществляющими передачу электрической энергии (мощности) по электрическим сетям.</t>
  </si>
  <si>
    <t>****_Заполняются коммерческим оператором оптового рынка электрической энергии (мощности).</t>
  </si>
  <si>
    <t>****** Показатели фактические и утвержденные для  АО "Энергосервис"</t>
  </si>
  <si>
    <t>Фактические показатели *****за 2018 год, предшествующий базовому периоду</t>
  </si>
  <si>
    <t>Показатели,***** утвержденные
на 2019 год базовый
период *</t>
  </si>
  <si>
    <t>Генеральный директор</t>
  </si>
  <si>
    <t>Утверждено АО "Энергосервис" от 18.04.2017г.</t>
  </si>
  <si>
    <t>в разработке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</si>
</sst>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#,##0.00_ ;[Red]\-#,##0.00\ "/>
  </numFmts>
  <fonts count="4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9" fontId="13" fillId="0" borderId="0" applyBorder="0">
      <alignment vertical="top"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173" fontId="3" fillId="0" borderId="10" xfId="53" applyNumberFormat="1" applyFont="1" applyFill="1" applyBorder="1">
      <alignment vertical="top"/>
      <protection/>
    </xf>
    <xf numFmtId="0" fontId="9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/>
    </xf>
    <xf numFmtId="4" fontId="9" fillId="0" borderId="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49" fontId="7" fillId="0" borderId="11" xfId="42" applyNumberFormat="1" applyBorder="1" applyAlignment="1" applyProtection="1">
      <alignment horizontal="left"/>
      <protection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10" fontId="3" fillId="0" borderId="13" xfId="0" applyNumberFormat="1" applyFont="1" applyBorder="1" applyAlignment="1">
      <alignment horizontal="center" vertical="top" wrapText="1"/>
    </xf>
    <xf numFmtId="10" fontId="3" fillId="0" borderId="11" xfId="0" applyNumberFormat="1" applyFont="1" applyBorder="1" applyAlignment="1">
      <alignment horizontal="center" vertical="top" wrapText="1"/>
    </xf>
    <xf numFmtId="10" fontId="3" fillId="0" borderId="12" xfId="0" applyNumberFormat="1" applyFont="1" applyBorder="1" applyAlignment="1">
      <alignment horizontal="center" vertical="top" wrapText="1"/>
    </xf>
    <xf numFmtId="172" fontId="3" fillId="0" borderId="13" xfId="0" applyNumberFormat="1" applyFont="1" applyBorder="1" applyAlignment="1">
      <alignment horizontal="center" vertical="top" wrapText="1"/>
    </xf>
    <xf numFmtId="172" fontId="3" fillId="0" borderId="11" xfId="0" applyNumberFormat="1" applyFont="1" applyBorder="1" applyAlignment="1">
      <alignment horizontal="center" vertical="top" wrapText="1"/>
    </xf>
    <xf numFmtId="172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171" fontId="3" fillId="0" borderId="13" xfId="61" applyFont="1" applyBorder="1" applyAlignment="1">
      <alignment horizontal="center" vertical="top" wrapText="1"/>
    </xf>
    <xf numFmtId="171" fontId="3" fillId="0" borderId="11" xfId="61" applyFont="1" applyBorder="1" applyAlignment="1">
      <alignment horizontal="center" vertical="top" wrapText="1"/>
    </xf>
    <xf numFmtId="171" fontId="3" fillId="0" borderId="12" xfId="6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1%20&#1058;&#1072;&#1088;&#1080;&#1092;&#1099;\&#1055;&#1088;&#1086;&#1075;&#1085;&#1086;&#1079;%20&#1090;&#1072;&#1088;&#1080;&#1092;&#1072;%202020%20(&#1054;&#1061;&#1056;,&#1054;&#1062;&#1056;)%20&#1052;&#1048;&#1058;&#1070;&#1042;%20&#1052;&#1057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ХР по статьям"/>
      <sheetName val="распр.ОХР факт"/>
      <sheetName val="распр.ОХР план 2018"/>
      <sheetName val="ОХР по видам деят."/>
      <sheetName val="штат ное расписание"/>
      <sheetName val="штат"/>
      <sheetName val="П2.1"/>
      <sheetName val="П2.2"/>
      <sheetName val="Калькул.ТЭ"/>
      <sheetName val="Калькул.ЭЭ"/>
      <sheetName val="Лист1"/>
      <sheetName val="Лист2"/>
      <sheetName val="Лист3"/>
      <sheetName val="числ.ЦОТ"/>
      <sheetName val="числ.Госстрой"/>
      <sheetName val="ТР по РД"/>
      <sheetName val="ТР ВЛ"/>
      <sheetName val="масло тр."/>
      <sheetName val="ТР с ПБВ и РПН"/>
      <sheetName val="ТР "/>
    </sheetNames>
    <sheetDataSet>
      <sheetData sheetId="9">
        <row r="9">
          <cell r="BG9">
            <v>20412</v>
          </cell>
        </row>
        <row r="20">
          <cell r="BG20">
            <v>2625.72082251</v>
          </cell>
        </row>
        <row r="70">
          <cell r="BF70">
            <v>1310</v>
          </cell>
        </row>
        <row r="85">
          <cell r="BG85">
            <v>35644.46950336704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enet.ru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7"/>
  <sheetViews>
    <sheetView zoomScale="85" zoomScaleNormal="85" zoomScaleSheetLayoutView="100" zoomScalePageLayoutView="0" workbookViewId="0" topLeftCell="A58">
      <selection activeCell="CK51" sqref="CK51:DA51"/>
    </sheetView>
  </sheetViews>
  <sheetFormatPr defaultColWidth="0.875" defaultRowHeight="12.75"/>
  <cols>
    <col min="1" max="105" width="0.875" style="1" customWidth="1"/>
    <col min="106" max="106" width="12.125" style="1" hidden="1" customWidth="1"/>
    <col min="107" max="16384" width="0.875" style="1" customWidth="1"/>
  </cols>
  <sheetData>
    <row r="1" s="3" customFormat="1" ht="12.75">
      <c r="BQ1" s="3" t="s">
        <v>2</v>
      </c>
    </row>
    <row r="2" spans="69:105" s="3" customFormat="1" ht="39.75" customHeight="1">
      <c r="BQ2" s="30" t="s">
        <v>3</v>
      </c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</row>
    <row r="3" ht="3" customHeight="1"/>
    <row r="4" spans="69:105" s="4" customFormat="1" ht="24" customHeight="1">
      <c r="BQ4" s="29" t="s">
        <v>4</v>
      </c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6" ht="15.75">
      <c r="DA6" s="6"/>
    </row>
    <row r="8" spans="1:105" s="5" customFormat="1" ht="16.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</row>
    <row r="9" spans="1:105" s="5" customFormat="1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5" customFormat="1" ht="16.5">
      <c r="A10" s="32" t="s">
        <v>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47:83" s="5" customFormat="1" ht="16.5">
      <c r="AU11" s="7" t="s">
        <v>7</v>
      </c>
      <c r="AV11" s="33" t="s">
        <v>120</v>
      </c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5" t="s">
        <v>8</v>
      </c>
    </row>
    <row r="12" spans="1:105" s="5" customFormat="1" ht="16.5">
      <c r="A12" s="32" t="s">
        <v>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4" spans="1:105" ht="15.75">
      <c r="A14" s="34" t="s">
        <v>128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</row>
    <row r="15" spans="1:105" s="3" customFormat="1" ht="12.75">
      <c r="A15" s="35" t="s">
        <v>10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</row>
    <row r="16" spans="1:105" ht="15.75">
      <c r="A16" s="34" t="s">
        <v>113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</row>
    <row r="18" spans="1:105" ht="15.75">
      <c r="A18" s="28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20" spans="1:105" ht="15.75">
      <c r="A20" s="1" t="s">
        <v>12</v>
      </c>
      <c r="AA20" s="31" t="s">
        <v>112</v>
      </c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</row>
    <row r="21" spans="1:105" ht="15.75">
      <c r="A21" s="1" t="s">
        <v>13</v>
      </c>
      <c r="AH21" s="26" t="s">
        <v>113</v>
      </c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</row>
    <row r="22" spans="1:105" ht="15.75">
      <c r="A22" s="1" t="s">
        <v>14</v>
      </c>
      <c r="X22" s="24" t="s">
        <v>114</v>
      </c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ht="15.75">
      <c r="A23" s="1" t="s">
        <v>15</v>
      </c>
      <c r="X23" s="25" t="s">
        <v>115</v>
      </c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spans="1:105" ht="15.75">
      <c r="A24" s="1" t="s">
        <v>16</v>
      </c>
      <c r="H24" s="24">
        <v>5018054863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spans="1:105" ht="15.75">
      <c r="A25" s="1" t="s">
        <v>17</v>
      </c>
      <c r="H25" s="24">
        <v>501801001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</row>
    <row r="26" spans="1:105" ht="15.75">
      <c r="A26" s="1" t="s">
        <v>18</v>
      </c>
      <c r="Z26" s="26" t="s">
        <v>116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</row>
    <row r="27" spans="1:105" ht="15.75">
      <c r="A27" s="1" t="s">
        <v>19</v>
      </c>
      <c r="AF27" s="27" t="s">
        <v>117</v>
      </c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</row>
    <row r="28" spans="1:105" ht="15.75">
      <c r="A28" s="1" t="s">
        <v>20</v>
      </c>
      <c r="Z28" s="24" t="s">
        <v>118</v>
      </c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</row>
    <row r="29" spans="1:105" ht="15.75">
      <c r="A29" s="1" t="s">
        <v>21</v>
      </c>
      <c r="H29" s="24" t="s">
        <v>119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</row>
    <row r="31" spans="1:105" ht="15.75">
      <c r="A31" s="28" t="s">
        <v>22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</row>
    <row r="33" spans="1:105" s="3" customFormat="1" ht="78" customHeight="1">
      <c r="A33" s="21" t="s">
        <v>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2"/>
      <c r="AJ33" s="23" t="s">
        <v>1</v>
      </c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2"/>
      <c r="AZ33" s="23" t="s">
        <v>133</v>
      </c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2"/>
      <c r="BT33" s="23" t="s">
        <v>134</v>
      </c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2"/>
      <c r="CK33" s="23" t="s">
        <v>121</v>
      </c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</row>
    <row r="34" spans="1:105" s="2" customFormat="1" ht="45.75" customHeight="1">
      <c r="A34" s="36" t="s">
        <v>23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</row>
    <row r="35" spans="1:105" s="3" customFormat="1" ht="27.75" customHeight="1">
      <c r="A35" s="37" t="s">
        <v>25</v>
      </c>
      <c r="B35" s="37"/>
      <c r="C35" s="37"/>
      <c r="D35" s="37"/>
      <c r="E35" s="37"/>
      <c r="F35" s="37"/>
      <c r="G35" s="37"/>
      <c r="H35" s="38" t="s">
        <v>24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9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1"/>
      <c r="AZ35" s="39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39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1"/>
      <c r="CK35" s="39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</row>
    <row r="36" spans="1:105" ht="15" customHeight="1">
      <c r="A36" s="37" t="s">
        <v>26</v>
      </c>
      <c r="B36" s="37"/>
      <c r="C36" s="37"/>
      <c r="D36" s="37"/>
      <c r="E36" s="37"/>
      <c r="F36" s="37"/>
      <c r="G36" s="37"/>
      <c r="H36" s="38" t="s">
        <v>27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9" t="s">
        <v>28</v>
      </c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1"/>
      <c r="AZ36" s="42">
        <v>14690</v>
      </c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4"/>
      <c r="BT36" s="42">
        <v>15282.484986000003</v>
      </c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4"/>
      <c r="CK36" s="42">
        <f>CK51</f>
        <v>35644.46950336704</v>
      </c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</row>
    <row r="37" spans="1:105" s="3" customFormat="1" ht="35.25" customHeight="1">
      <c r="A37" s="37" t="s">
        <v>29</v>
      </c>
      <c r="B37" s="37"/>
      <c r="C37" s="37"/>
      <c r="D37" s="37"/>
      <c r="E37" s="37"/>
      <c r="F37" s="37"/>
      <c r="G37" s="37"/>
      <c r="H37" s="38" t="s">
        <v>30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9" t="s">
        <v>28</v>
      </c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1"/>
      <c r="AZ37" s="42">
        <v>-6579</v>
      </c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4"/>
      <c r="BT37" s="42">
        <v>642.52</v>
      </c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4"/>
      <c r="CK37" s="42">
        <v>8516.52</v>
      </c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</row>
    <row r="38" spans="1:105" s="3" customFormat="1" ht="40.5" customHeight="1">
      <c r="A38" s="37" t="s">
        <v>31</v>
      </c>
      <c r="B38" s="37"/>
      <c r="C38" s="37"/>
      <c r="D38" s="37"/>
      <c r="E38" s="37"/>
      <c r="F38" s="37"/>
      <c r="G38" s="37"/>
      <c r="H38" s="38" t="s">
        <v>32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9" t="s">
        <v>28</v>
      </c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1"/>
      <c r="AZ38" s="42">
        <v>-1541</v>
      </c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4"/>
      <c r="BT38" s="42">
        <v>0</v>
      </c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4"/>
      <c r="CK38" s="42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</row>
    <row r="39" spans="1:105" s="3" customFormat="1" ht="14.25" customHeight="1">
      <c r="A39" s="37" t="s">
        <v>33</v>
      </c>
      <c r="B39" s="37"/>
      <c r="C39" s="37"/>
      <c r="D39" s="37"/>
      <c r="E39" s="37"/>
      <c r="F39" s="37"/>
      <c r="G39" s="37"/>
      <c r="H39" s="38" t="s">
        <v>34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9" t="s">
        <v>28</v>
      </c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1"/>
      <c r="AZ39" s="42">
        <v>-14414</v>
      </c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4"/>
      <c r="BT39" s="42">
        <v>0</v>
      </c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4"/>
      <c r="CK39" s="42">
        <v>0</v>
      </c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</row>
    <row r="40" spans="1:105" s="3" customFormat="1" ht="27.75" customHeight="1">
      <c r="A40" s="37" t="s">
        <v>35</v>
      </c>
      <c r="B40" s="37"/>
      <c r="C40" s="37"/>
      <c r="D40" s="37"/>
      <c r="E40" s="37"/>
      <c r="F40" s="37"/>
      <c r="G40" s="37"/>
      <c r="H40" s="38" t="s">
        <v>36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9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1"/>
      <c r="AZ40" s="42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4"/>
      <c r="BT40" s="42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4"/>
      <c r="CK40" s="42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</row>
    <row r="41" spans="1:105" s="3" customFormat="1" ht="93" customHeight="1">
      <c r="A41" s="37" t="s">
        <v>37</v>
      </c>
      <c r="B41" s="37"/>
      <c r="C41" s="37"/>
      <c r="D41" s="37"/>
      <c r="E41" s="37"/>
      <c r="F41" s="37"/>
      <c r="G41" s="37"/>
      <c r="H41" s="38" t="s">
        <v>39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9" t="s">
        <v>38</v>
      </c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1"/>
      <c r="AZ41" s="45">
        <f>AZ37/AZ36</f>
        <v>-0.44785568413887</v>
      </c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7"/>
      <c r="BT41" s="45">
        <f>BT37/BT36</f>
        <v>0.04204290078404137</v>
      </c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7"/>
      <c r="CK41" s="45">
        <f>CK37/CK36</f>
        <v>0.23892963252533508</v>
      </c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</row>
    <row r="42" spans="1:105" s="3" customFormat="1" ht="40.5" customHeight="1">
      <c r="A42" s="37" t="s">
        <v>40</v>
      </c>
      <c r="B42" s="37"/>
      <c r="C42" s="37"/>
      <c r="D42" s="37"/>
      <c r="E42" s="37"/>
      <c r="F42" s="37"/>
      <c r="G42" s="37"/>
      <c r="H42" s="38" t="s">
        <v>41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9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1"/>
      <c r="AZ42" s="39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1"/>
      <c r="BT42" s="39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1"/>
      <c r="CK42" s="39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</row>
    <row r="43" spans="1:105" s="3" customFormat="1" ht="54" customHeight="1">
      <c r="A43" s="37" t="s">
        <v>42</v>
      </c>
      <c r="B43" s="37"/>
      <c r="C43" s="37"/>
      <c r="D43" s="37"/>
      <c r="E43" s="37"/>
      <c r="F43" s="37"/>
      <c r="G43" s="37"/>
      <c r="H43" s="38" t="s">
        <v>44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9" t="s">
        <v>43</v>
      </c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1"/>
      <c r="AZ43" s="39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1"/>
      <c r="BT43" s="39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1"/>
      <c r="CK43" s="39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</row>
    <row r="44" spans="1:105" s="3" customFormat="1" ht="40.5" customHeight="1">
      <c r="A44" s="37" t="s">
        <v>45</v>
      </c>
      <c r="B44" s="37"/>
      <c r="C44" s="37"/>
      <c r="D44" s="37"/>
      <c r="E44" s="37"/>
      <c r="F44" s="37"/>
      <c r="G44" s="37"/>
      <c r="H44" s="38" t="s">
        <v>47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9" t="s">
        <v>46</v>
      </c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1"/>
      <c r="AZ44" s="39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1"/>
      <c r="BT44" s="39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1"/>
      <c r="CK44" s="39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</row>
    <row r="45" spans="1:105" s="3" customFormat="1" ht="15" customHeight="1">
      <c r="A45" s="37" t="s">
        <v>48</v>
      </c>
      <c r="B45" s="37"/>
      <c r="C45" s="37"/>
      <c r="D45" s="37"/>
      <c r="E45" s="37"/>
      <c r="F45" s="37"/>
      <c r="G45" s="37"/>
      <c r="H45" s="38" t="s">
        <v>49</v>
      </c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9" t="s">
        <v>43</v>
      </c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1"/>
      <c r="AZ45" s="51">
        <v>7.968299999999999</v>
      </c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3"/>
      <c r="BT45" s="48">
        <v>7.968299999999999</v>
      </c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50"/>
      <c r="CK45" s="39">
        <v>8.9269</v>
      </c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</row>
    <row r="46" spans="1:105" s="3" customFormat="1" ht="27.75" customHeight="1">
      <c r="A46" s="37" t="s">
        <v>50</v>
      </c>
      <c r="B46" s="37"/>
      <c r="C46" s="37"/>
      <c r="D46" s="37"/>
      <c r="E46" s="37"/>
      <c r="F46" s="37"/>
      <c r="G46" s="37"/>
      <c r="H46" s="38" t="s">
        <v>52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9" t="s">
        <v>51</v>
      </c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1"/>
      <c r="AZ46" s="54">
        <v>20288.28</v>
      </c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6"/>
      <c r="BT46" s="54">
        <v>18220.4</v>
      </c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6"/>
      <c r="CK46" s="54">
        <v>20412</v>
      </c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</row>
    <row r="47" spans="1:105" s="3" customFormat="1" ht="57" customHeight="1">
      <c r="A47" s="37" t="s">
        <v>53</v>
      </c>
      <c r="B47" s="37"/>
      <c r="C47" s="37"/>
      <c r="D47" s="37"/>
      <c r="E47" s="37"/>
      <c r="F47" s="37"/>
      <c r="G47" s="37"/>
      <c r="H47" s="38" t="s">
        <v>54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9" t="s">
        <v>51</v>
      </c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1"/>
      <c r="AZ47" s="54">
        <v>19000</v>
      </c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6"/>
      <c r="BT47" s="54">
        <v>16400</v>
      </c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6"/>
      <c r="CK47" s="54">
        <v>19040</v>
      </c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</row>
    <row r="48" spans="1:105" s="3" customFormat="1" ht="105.75" customHeight="1">
      <c r="A48" s="37" t="s">
        <v>55</v>
      </c>
      <c r="B48" s="37"/>
      <c r="C48" s="37"/>
      <c r="D48" s="37"/>
      <c r="E48" s="37"/>
      <c r="F48" s="37"/>
      <c r="G48" s="37"/>
      <c r="H48" s="38" t="s">
        <v>56</v>
      </c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9" t="s">
        <v>38</v>
      </c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1"/>
      <c r="AZ48" s="45" t="s">
        <v>129</v>
      </c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1"/>
      <c r="BT48" s="39" t="s">
        <v>130</v>
      </c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1"/>
      <c r="CK48" s="45" t="s">
        <v>131</v>
      </c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</row>
    <row r="49" spans="1:105" s="3" customFormat="1" ht="99" customHeight="1">
      <c r="A49" s="37" t="s">
        <v>57</v>
      </c>
      <c r="B49" s="37"/>
      <c r="C49" s="37"/>
      <c r="D49" s="37"/>
      <c r="E49" s="37"/>
      <c r="F49" s="37"/>
      <c r="G49" s="37"/>
      <c r="H49" s="38" t="s">
        <v>110</v>
      </c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9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1"/>
      <c r="AZ49" s="39" t="s">
        <v>143</v>
      </c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1"/>
      <c r="BT49" s="39" t="s">
        <v>143</v>
      </c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1"/>
      <c r="CK49" s="39" t="s">
        <v>143</v>
      </c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</row>
    <row r="50" spans="1:105" s="3" customFormat="1" ht="66" customHeight="1">
      <c r="A50" s="37" t="s">
        <v>58</v>
      </c>
      <c r="B50" s="37"/>
      <c r="C50" s="37"/>
      <c r="D50" s="37"/>
      <c r="E50" s="37"/>
      <c r="F50" s="37"/>
      <c r="G50" s="37"/>
      <c r="H50" s="38" t="s">
        <v>59</v>
      </c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9" t="s">
        <v>46</v>
      </c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1"/>
      <c r="AZ50" s="39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1"/>
      <c r="BT50" s="39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1"/>
      <c r="CK50" s="39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</row>
    <row r="51" spans="1:106" s="3" customFormat="1" ht="54" customHeight="1">
      <c r="A51" s="37" t="s">
        <v>60</v>
      </c>
      <c r="B51" s="37"/>
      <c r="C51" s="37"/>
      <c r="D51" s="37"/>
      <c r="E51" s="37"/>
      <c r="F51" s="37"/>
      <c r="G51" s="37"/>
      <c r="H51" s="38" t="s">
        <v>61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9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1"/>
      <c r="AZ51" s="54">
        <v>30213.79</v>
      </c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6"/>
      <c r="BT51" s="54">
        <v>15282.484986000003</v>
      </c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6"/>
      <c r="CK51" s="54">
        <v>35644.46950336704</v>
      </c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13">
        <v>2625.72</v>
      </c>
    </row>
    <row r="52" spans="1:105" s="3" customFormat="1" ht="95.25" customHeight="1">
      <c r="A52" s="37" t="s">
        <v>62</v>
      </c>
      <c r="B52" s="37"/>
      <c r="C52" s="37"/>
      <c r="D52" s="37"/>
      <c r="E52" s="37"/>
      <c r="F52" s="37"/>
      <c r="G52" s="37"/>
      <c r="H52" s="38" t="s">
        <v>109</v>
      </c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9" t="s">
        <v>28</v>
      </c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1"/>
      <c r="AZ52" s="54">
        <v>10034.79</v>
      </c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6"/>
      <c r="BT52" s="54">
        <v>6381.4800000000005</v>
      </c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6"/>
      <c r="CK52" s="54">
        <v>12637.636833298342</v>
      </c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</row>
    <row r="53" spans="1:105" s="3" customFormat="1" ht="15" customHeight="1">
      <c r="A53" s="37"/>
      <c r="B53" s="37"/>
      <c r="C53" s="37"/>
      <c r="D53" s="37"/>
      <c r="E53" s="37"/>
      <c r="F53" s="37"/>
      <c r="G53" s="37"/>
      <c r="H53" s="38" t="s">
        <v>63</v>
      </c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9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1"/>
      <c r="AZ53" s="39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1"/>
      <c r="BT53" s="39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1"/>
      <c r="CK53" s="39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</row>
    <row r="54" spans="1:105" s="3" customFormat="1" ht="15" customHeight="1">
      <c r="A54" s="37"/>
      <c r="B54" s="37"/>
      <c r="C54" s="37"/>
      <c r="D54" s="37"/>
      <c r="E54" s="37"/>
      <c r="F54" s="37"/>
      <c r="G54" s="37"/>
      <c r="H54" s="38" t="s">
        <v>64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9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1"/>
      <c r="AZ54" s="54">
        <v>8251</v>
      </c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6"/>
      <c r="BT54" s="54">
        <v>4181.17</v>
      </c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6"/>
      <c r="CK54" s="54">
        <v>7540.714290448717</v>
      </c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</row>
    <row r="55" spans="1:105" s="3" customFormat="1" ht="15" customHeight="1">
      <c r="A55" s="37"/>
      <c r="B55" s="37"/>
      <c r="C55" s="37"/>
      <c r="D55" s="37"/>
      <c r="E55" s="37"/>
      <c r="F55" s="37"/>
      <c r="G55" s="37"/>
      <c r="H55" s="38" t="s">
        <v>65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9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1"/>
      <c r="AZ55" s="54">
        <v>755</v>
      </c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6"/>
      <c r="BT55" s="54">
        <v>719.18</v>
      </c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6"/>
      <c r="CK55" s="54">
        <v>2070.8656577041024</v>
      </c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</row>
    <row r="56" spans="1:105" s="3" customFormat="1" ht="15" customHeight="1">
      <c r="A56" s="37"/>
      <c r="B56" s="37"/>
      <c r="C56" s="37"/>
      <c r="D56" s="37"/>
      <c r="E56" s="37"/>
      <c r="F56" s="37"/>
      <c r="G56" s="37"/>
      <c r="H56" s="38" t="s">
        <v>66</v>
      </c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9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1"/>
      <c r="AZ56" s="54">
        <f>135.87+109</f>
        <v>244.87</v>
      </c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6"/>
      <c r="BT56" s="54">
        <v>396.62</v>
      </c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6"/>
      <c r="CK56" s="54">
        <v>1142.06003665091</v>
      </c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</row>
    <row r="57" spans="1:105" s="3" customFormat="1" ht="69.75" customHeight="1">
      <c r="A57" s="37" t="s">
        <v>67</v>
      </c>
      <c r="B57" s="37"/>
      <c r="C57" s="37"/>
      <c r="D57" s="37"/>
      <c r="E57" s="37"/>
      <c r="F57" s="37"/>
      <c r="G57" s="37"/>
      <c r="H57" s="38" t="s">
        <v>111</v>
      </c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9" t="s">
        <v>28</v>
      </c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1"/>
      <c r="AZ57" s="54">
        <v>17836</v>
      </c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6"/>
      <c r="BT57" s="54">
        <v>8424.11568</v>
      </c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6"/>
      <c r="CK57" s="54">
        <v>17202.73427094641</v>
      </c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</row>
    <row r="58" spans="1:105" s="3" customFormat="1" ht="40.5" customHeight="1">
      <c r="A58" s="37" t="s">
        <v>68</v>
      </c>
      <c r="B58" s="37"/>
      <c r="C58" s="37"/>
      <c r="D58" s="37"/>
      <c r="E58" s="37"/>
      <c r="F58" s="37"/>
      <c r="G58" s="37"/>
      <c r="H58" s="38" t="s">
        <v>69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9" t="s">
        <v>28</v>
      </c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1"/>
      <c r="AZ58" s="39">
        <v>0</v>
      </c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1"/>
      <c r="BT58" s="54">
        <v>-2123.37</v>
      </c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6"/>
      <c r="CK58" s="54">
        <v>3178.377576612294</v>
      </c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</row>
    <row r="59" spans="1:105" s="3" customFormat="1" ht="51.75" customHeight="1">
      <c r="A59" s="37" t="s">
        <v>70</v>
      </c>
      <c r="B59" s="37"/>
      <c r="C59" s="37"/>
      <c r="D59" s="37"/>
      <c r="E59" s="37"/>
      <c r="F59" s="37"/>
      <c r="G59" s="37"/>
      <c r="H59" s="38" t="s">
        <v>71</v>
      </c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9" t="s">
        <v>28</v>
      </c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1"/>
      <c r="AZ59" s="54">
        <f>'[1]Калькул.ЭЭ'!$BD$70</f>
        <v>0</v>
      </c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6"/>
      <c r="BT59" s="54">
        <f>'[1]Калькул.ЭЭ'!$BF$70</f>
        <v>1310</v>
      </c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6"/>
      <c r="CK59" s="39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</row>
    <row r="60" spans="1:105" s="3" customFormat="1" ht="85.5" customHeight="1">
      <c r="A60" s="37" t="s">
        <v>72</v>
      </c>
      <c r="B60" s="37"/>
      <c r="C60" s="37"/>
      <c r="D60" s="37"/>
      <c r="E60" s="37"/>
      <c r="F60" s="37"/>
      <c r="G60" s="37"/>
      <c r="H60" s="38" t="s">
        <v>73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9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1"/>
      <c r="AZ60" s="39" t="s">
        <v>132</v>
      </c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1"/>
      <c r="BT60" s="39" t="s">
        <v>132</v>
      </c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1"/>
      <c r="CK60" s="39" t="s">
        <v>144</v>
      </c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</row>
    <row r="61" spans="1:105" s="3" customFormat="1" ht="15" customHeight="1">
      <c r="A61" s="37" t="s">
        <v>74</v>
      </c>
      <c r="B61" s="37"/>
      <c r="C61" s="37"/>
      <c r="D61" s="37"/>
      <c r="E61" s="37"/>
      <c r="F61" s="37"/>
      <c r="G61" s="37"/>
      <c r="H61" s="38" t="s">
        <v>76</v>
      </c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9" t="s">
        <v>75</v>
      </c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1"/>
      <c r="AZ61" s="39">
        <v>545.71</v>
      </c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1"/>
      <c r="BT61" s="39">
        <v>563.49</v>
      </c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1"/>
      <c r="CK61" s="39">
        <v>581.79</v>
      </c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</row>
    <row r="62" spans="1:105" s="3" customFormat="1" ht="40.5" customHeight="1">
      <c r="A62" s="37" t="s">
        <v>77</v>
      </c>
      <c r="B62" s="37"/>
      <c r="C62" s="37"/>
      <c r="D62" s="37"/>
      <c r="E62" s="37"/>
      <c r="F62" s="37"/>
      <c r="G62" s="37"/>
      <c r="H62" s="38" t="s">
        <v>79</v>
      </c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9" t="s">
        <v>78</v>
      </c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1"/>
      <c r="AZ62" s="57">
        <f>AZ52/AZ61</f>
        <v>18.388503051071083</v>
      </c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9"/>
      <c r="BT62" s="57">
        <f>BT52/BT61</f>
        <v>11.324921471543417</v>
      </c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9"/>
      <c r="CK62" s="57">
        <f>CK52/CK61</f>
        <v>21.72199046614473</v>
      </c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</row>
    <row r="63" spans="1:105" s="3" customFormat="1" ht="54" customHeight="1">
      <c r="A63" s="37" t="s">
        <v>80</v>
      </c>
      <c r="B63" s="37"/>
      <c r="C63" s="37"/>
      <c r="D63" s="37"/>
      <c r="E63" s="37"/>
      <c r="F63" s="37"/>
      <c r="G63" s="37"/>
      <c r="H63" s="38" t="s">
        <v>81</v>
      </c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9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1"/>
      <c r="AZ63" s="39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1"/>
      <c r="BT63" s="39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1"/>
      <c r="CK63" s="39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</row>
    <row r="64" spans="1:105" s="3" customFormat="1" ht="27.75" customHeight="1">
      <c r="A64" s="37" t="s">
        <v>82</v>
      </c>
      <c r="B64" s="37"/>
      <c r="C64" s="37"/>
      <c r="D64" s="37"/>
      <c r="E64" s="37"/>
      <c r="F64" s="37"/>
      <c r="G64" s="37"/>
      <c r="H64" s="38" t="s">
        <v>84</v>
      </c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9" t="s">
        <v>83</v>
      </c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1"/>
      <c r="AZ64" s="39">
        <v>9.54</v>
      </c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1"/>
      <c r="BT64" s="39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1"/>
      <c r="CK64" s="39">
        <v>9.78</v>
      </c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</row>
    <row r="65" spans="1:105" s="3" customFormat="1" ht="27.75" customHeight="1">
      <c r="A65" s="37" t="s">
        <v>85</v>
      </c>
      <c r="B65" s="37"/>
      <c r="C65" s="37"/>
      <c r="D65" s="37"/>
      <c r="E65" s="37"/>
      <c r="F65" s="37"/>
      <c r="G65" s="37"/>
      <c r="H65" s="38" t="s">
        <v>87</v>
      </c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9" t="s">
        <v>86</v>
      </c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1"/>
      <c r="AZ65" s="57">
        <f>AZ54/AZ64/12</f>
        <v>72.0737246680643</v>
      </c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9"/>
      <c r="BT65" s="57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9"/>
      <c r="CK65" s="57">
        <f>CK54/CK64/12</f>
        <v>64.25284841895636</v>
      </c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</row>
    <row r="66" spans="1:105" s="3" customFormat="1" ht="77.25" customHeight="1">
      <c r="A66" s="37" t="s">
        <v>88</v>
      </c>
      <c r="B66" s="37"/>
      <c r="C66" s="37"/>
      <c r="D66" s="37"/>
      <c r="E66" s="37"/>
      <c r="F66" s="37"/>
      <c r="G66" s="37"/>
      <c r="H66" s="38" t="s">
        <v>89</v>
      </c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9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1"/>
      <c r="AZ66" s="39" t="s">
        <v>123</v>
      </c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1"/>
      <c r="BT66" s="39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1"/>
      <c r="CK66" s="39" t="s">
        <v>124</v>
      </c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</row>
    <row r="67" spans="1:105" s="3" customFormat="1" ht="54" customHeight="1">
      <c r="A67" s="37" t="s">
        <v>90</v>
      </c>
      <c r="B67" s="37"/>
      <c r="C67" s="37"/>
      <c r="D67" s="37"/>
      <c r="E67" s="37"/>
      <c r="F67" s="37"/>
      <c r="G67" s="37"/>
      <c r="H67" s="38" t="s">
        <v>91</v>
      </c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9" t="s">
        <v>28</v>
      </c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1"/>
      <c r="AZ67" s="42">
        <v>1826000</v>
      </c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4"/>
      <c r="BT67" s="42">
        <v>1826000</v>
      </c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4"/>
      <c r="CK67" s="42">
        <v>3249814</v>
      </c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</row>
    <row r="68" spans="1:105" s="3" customFormat="1" ht="66" customHeight="1">
      <c r="A68" s="37" t="s">
        <v>92</v>
      </c>
      <c r="B68" s="37"/>
      <c r="C68" s="37"/>
      <c r="D68" s="37"/>
      <c r="E68" s="37"/>
      <c r="F68" s="37"/>
      <c r="G68" s="37"/>
      <c r="H68" s="38" t="s">
        <v>93</v>
      </c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9" t="s">
        <v>28</v>
      </c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1"/>
      <c r="AZ68" s="42">
        <v>-693931</v>
      </c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4"/>
      <c r="BT68" s="39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1"/>
      <c r="CK68" s="39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</row>
    <row r="69" spans="1:105" s="9" customFormat="1" ht="14.25" customHeight="1">
      <c r="A69" s="14" t="s">
        <v>135</v>
      </c>
      <c r="B69" s="15"/>
      <c r="C69" s="15"/>
      <c r="D69" s="15"/>
      <c r="E69" s="15"/>
      <c r="F69" s="15"/>
      <c r="G69" s="15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</row>
    <row r="70" spans="1:105" s="9" customFormat="1" ht="17.25" customHeight="1">
      <c r="A70" s="19" t="s">
        <v>136</v>
      </c>
      <c r="B70" s="15"/>
      <c r="C70" s="15"/>
      <c r="D70" s="15"/>
      <c r="E70" s="15"/>
      <c r="F70" s="15"/>
      <c r="G70" s="15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</row>
    <row r="71" spans="1:105" s="9" customFormat="1" ht="15" customHeight="1">
      <c r="A71" s="19" t="s">
        <v>137</v>
      </c>
      <c r="B71" s="19"/>
      <c r="C71" s="19"/>
      <c r="D71" s="19"/>
      <c r="E71" s="19"/>
      <c r="F71" s="19"/>
      <c r="G71" s="19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</row>
    <row r="72" spans="1:105" s="9" customFormat="1" ht="15" customHeight="1">
      <c r="A72" s="19" t="s">
        <v>138</v>
      </c>
      <c r="B72" s="15"/>
      <c r="C72" s="15"/>
      <c r="D72" s="15"/>
      <c r="E72" s="15"/>
      <c r="F72" s="15"/>
      <c r="G72" s="15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</row>
    <row r="73" s="9" customFormat="1" ht="11.25">
      <c r="A73" s="9" t="s">
        <v>139</v>
      </c>
    </row>
    <row r="74" s="9" customFormat="1" ht="11.25">
      <c r="A74" s="9" t="s">
        <v>122</v>
      </c>
    </row>
    <row r="77" spans="1:64" ht="15.75">
      <c r="A77" s="1" t="s">
        <v>126</v>
      </c>
      <c r="BL77" s="1" t="s">
        <v>127</v>
      </c>
    </row>
  </sheetData>
  <sheetProtection/>
  <mergeCells count="231">
    <mergeCell ref="A68:G68"/>
    <mergeCell ref="H68:AI68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BT45:CJ45"/>
    <mergeCell ref="CK45:DA45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CK44:DA44"/>
    <mergeCell ref="A43:G43"/>
    <mergeCell ref="H43:AI43"/>
    <mergeCell ref="AJ43:AY43"/>
    <mergeCell ref="AZ43:BS43"/>
    <mergeCell ref="BT42:CJ42"/>
    <mergeCell ref="CK42:DA42"/>
    <mergeCell ref="BT43:CJ43"/>
    <mergeCell ref="CK43:DA43"/>
    <mergeCell ref="A42:G42"/>
    <mergeCell ref="H42:AI42"/>
    <mergeCell ref="AJ42:AY42"/>
    <mergeCell ref="AZ42:BS42"/>
    <mergeCell ref="BT44:CJ44"/>
    <mergeCell ref="BT40:CJ40"/>
    <mergeCell ref="BT41:CJ41"/>
    <mergeCell ref="CK41:DA41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CK40:DA40"/>
    <mergeCell ref="AZ38:BS38"/>
    <mergeCell ref="A39:G39"/>
    <mergeCell ref="H39:AI39"/>
    <mergeCell ref="AJ39:AY39"/>
    <mergeCell ref="AZ39:BS39"/>
    <mergeCell ref="BT38:CJ38"/>
    <mergeCell ref="CK38:DA38"/>
    <mergeCell ref="BT39:CJ39"/>
    <mergeCell ref="CK39:DA39"/>
    <mergeCell ref="A36:G36"/>
    <mergeCell ref="H36:AI36"/>
    <mergeCell ref="AJ36:AY36"/>
    <mergeCell ref="A38:G38"/>
    <mergeCell ref="H38:AI38"/>
    <mergeCell ref="AJ38:AY38"/>
    <mergeCell ref="A37:G37"/>
    <mergeCell ref="H37:AI37"/>
    <mergeCell ref="AJ37:AY37"/>
    <mergeCell ref="AZ37:BS37"/>
    <mergeCell ref="BT37:CJ37"/>
    <mergeCell ref="CK37:DA37"/>
    <mergeCell ref="AZ36:BS36"/>
    <mergeCell ref="BT36:CJ36"/>
    <mergeCell ref="CK36:DA36"/>
    <mergeCell ref="A34:DA34"/>
    <mergeCell ref="A35:G35"/>
    <mergeCell ref="H35:AI35"/>
    <mergeCell ref="AJ35:AY35"/>
    <mergeCell ref="AZ35:BS35"/>
    <mergeCell ref="BT35:CJ35"/>
    <mergeCell ref="CK35:DA35"/>
    <mergeCell ref="AV11:CD11"/>
    <mergeCell ref="A12:DA12"/>
    <mergeCell ref="A14:DA14"/>
    <mergeCell ref="A15:DA15"/>
    <mergeCell ref="A16:DA16"/>
    <mergeCell ref="A18:DA18"/>
    <mergeCell ref="AF27:DA27"/>
    <mergeCell ref="Z28:DA28"/>
    <mergeCell ref="H29:DA29"/>
    <mergeCell ref="A31:DA31"/>
    <mergeCell ref="BQ4:DA4"/>
    <mergeCell ref="BQ2:DA2"/>
    <mergeCell ref="AA20:DA20"/>
    <mergeCell ref="AH21:DA21"/>
    <mergeCell ref="A8:DA8"/>
    <mergeCell ref="A10:DA10"/>
    <mergeCell ref="A33:AI33"/>
    <mergeCell ref="AJ33:AY33"/>
    <mergeCell ref="AZ33:BS33"/>
    <mergeCell ref="BT33:CJ33"/>
    <mergeCell ref="CK33:DA33"/>
    <mergeCell ref="X22:DA22"/>
    <mergeCell ref="X23:DA23"/>
    <mergeCell ref="H24:DA24"/>
    <mergeCell ref="H25:DA25"/>
    <mergeCell ref="Z26:DA26"/>
  </mergeCells>
  <conditionalFormatting sqref="DB51">
    <cfRule type="cellIs" priority="1" dxfId="1" operator="equal" stopIfTrue="1">
      <formula>0</formula>
    </cfRule>
  </conditionalFormatting>
  <hyperlinks>
    <hyperlink ref="AF27" r:id="rId1" display="info@kenet.ru; 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G20"/>
  <sheetViews>
    <sheetView tabSelected="1" zoomScaleSheetLayoutView="100" zoomScalePageLayoutView="0" workbookViewId="0" topLeftCell="A1">
      <selection activeCell="CS10" sqref="CS10:DA10"/>
    </sheetView>
  </sheetViews>
  <sheetFormatPr defaultColWidth="0.875" defaultRowHeight="12.75"/>
  <cols>
    <col min="1" max="110" width="0.875" style="1" customWidth="1"/>
    <col min="111" max="111" width="8.375" style="1" hidden="1" customWidth="1"/>
    <col min="112" max="16384" width="0.875" style="1" customWidth="1"/>
  </cols>
  <sheetData>
    <row r="1" spans="2:105" ht="15.75">
      <c r="B1" s="28" t="s">
        <v>94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8"/>
    </row>
    <row r="3" spans="1:105" s="3" customFormat="1" ht="86.2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2"/>
      <c r="AJ3" s="65" t="s">
        <v>1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2"/>
      <c r="AZ3" s="23" t="s">
        <v>140</v>
      </c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2"/>
      <c r="BR3" s="23" t="s">
        <v>141</v>
      </c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2"/>
      <c r="CJ3" s="23" t="s">
        <v>125</v>
      </c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</row>
    <row r="4" spans="1:105" s="3" customFormat="1" ht="40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  <c r="AJ4" s="66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4"/>
      <c r="AZ4" s="23" t="s">
        <v>95</v>
      </c>
      <c r="BA4" s="21"/>
      <c r="BB4" s="21"/>
      <c r="BC4" s="21"/>
      <c r="BD4" s="21"/>
      <c r="BE4" s="21"/>
      <c r="BF4" s="21"/>
      <c r="BG4" s="21"/>
      <c r="BH4" s="22"/>
      <c r="BI4" s="23" t="s">
        <v>96</v>
      </c>
      <c r="BJ4" s="21"/>
      <c r="BK4" s="21"/>
      <c r="BL4" s="21"/>
      <c r="BM4" s="21"/>
      <c r="BN4" s="21"/>
      <c r="BO4" s="21"/>
      <c r="BP4" s="21"/>
      <c r="BQ4" s="22"/>
      <c r="BR4" s="23" t="s">
        <v>95</v>
      </c>
      <c r="BS4" s="21"/>
      <c r="BT4" s="21"/>
      <c r="BU4" s="21"/>
      <c r="BV4" s="21"/>
      <c r="BW4" s="21"/>
      <c r="BX4" s="21"/>
      <c r="BY4" s="21"/>
      <c r="BZ4" s="22"/>
      <c r="CA4" s="23" t="s">
        <v>96</v>
      </c>
      <c r="CB4" s="21"/>
      <c r="CC4" s="21"/>
      <c r="CD4" s="21"/>
      <c r="CE4" s="21"/>
      <c r="CF4" s="21"/>
      <c r="CG4" s="21"/>
      <c r="CH4" s="21"/>
      <c r="CI4" s="22"/>
      <c r="CJ4" s="23" t="s">
        <v>95</v>
      </c>
      <c r="CK4" s="21"/>
      <c r="CL4" s="21"/>
      <c r="CM4" s="21"/>
      <c r="CN4" s="21"/>
      <c r="CO4" s="21"/>
      <c r="CP4" s="21"/>
      <c r="CQ4" s="21"/>
      <c r="CR4" s="22"/>
      <c r="CS4" s="23" t="s">
        <v>96</v>
      </c>
      <c r="CT4" s="21"/>
      <c r="CU4" s="21"/>
      <c r="CV4" s="21"/>
      <c r="CW4" s="21"/>
      <c r="CX4" s="21"/>
      <c r="CY4" s="21"/>
      <c r="CZ4" s="21"/>
      <c r="DA4" s="21"/>
    </row>
    <row r="5" spans="1:105" s="3" customFormat="1" ht="40.5" customHeight="1">
      <c r="A5" s="37" t="s">
        <v>25</v>
      </c>
      <c r="B5" s="37"/>
      <c r="C5" s="37"/>
      <c r="D5" s="37"/>
      <c r="E5" s="37"/>
      <c r="F5" s="37"/>
      <c r="G5" s="38" t="s">
        <v>97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60"/>
      <c r="AJ5" s="39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1"/>
      <c r="AZ5" s="39"/>
      <c r="BA5" s="40"/>
      <c r="BB5" s="40"/>
      <c r="BC5" s="40"/>
      <c r="BD5" s="40"/>
      <c r="BE5" s="40"/>
      <c r="BF5" s="40"/>
      <c r="BG5" s="40"/>
      <c r="BH5" s="41"/>
      <c r="BI5" s="39"/>
      <c r="BJ5" s="40"/>
      <c r="BK5" s="40"/>
      <c r="BL5" s="40"/>
      <c r="BM5" s="40"/>
      <c r="BN5" s="40"/>
      <c r="BO5" s="40"/>
      <c r="BP5" s="40"/>
      <c r="BQ5" s="41"/>
      <c r="BR5" s="39"/>
      <c r="BS5" s="40"/>
      <c r="BT5" s="40"/>
      <c r="BU5" s="40"/>
      <c r="BV5" s="40"/>
      <c r="BW5" s="40"/>
      <c r="BX5" s="40"/>
      <c r="BY5" s="40"/>
      <c r="BZ5" s="41"/>
      <c r="CA5" s="39"/>
      <c r="CB5" s="40"/>
      <c r="CC5" s="40"/>
      <c r="CD5" s="40"/>
      <c r="CE5" s="40"/>
      <c r="CF5" s="40"/>
      <c r="CG5" s="40"/>
      <c r="CH5" s="40"/>
      <c r="CI5" s="41"/>
      <c r="CJ5" s="39"/>
      <c r="CK5" s="40"/>
      <c r="CL5" s="40"/>
      <c r="CM5" s="40"/>
      <c r="CN5" s="40"/>
      <c r="CO5" s="40"/>
      <c r="CP5" s="40"/>
      <c r="CQ5" s="40"/>
      <c r="CR5" s="41"/>
      <c r="CS5" s="39"/>
      <c r="CT5" s="40"/>
      <c r="CU5" s="40"/>
      <c r="CV5" s="40"/>
      <c r="CW5" s="40"/>
      <c r="CX5" s="40"/>
      <c r="CY5" s="40"/>
      <c r="CZ5" s="40"/>
      <c r="DA5" s="40"/>
    </row>
    <row r="6" spans="1:105" s="3" customFormat="1" ht="27" customHeight="1">
      <c r="A6" s="37" t="s">
        <v>29</v>
      </c>
      <c r="B6" s="37"/>
      <c r="C6" s="37"/>
      <c r="D6" s="37"/>
      <c r="E6" s="37"/>
      <c r="F6" s="37"/>
      <c r="G6" s="38" t="s">
        <v>100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60"/>
      <c r="AJ6" s="39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1"/>
      <c r="AZ6" s="39"/>
      <c r="BA6" s="40"/>
      <c r="BB6" s="40"/>
      <c r="BC6" s="40"/>
      <c r="BD6" s="40"/>
      <c r="BE6" s="40"/>
      <c r="BF6" s="40"/>
      <c r="BG6" s="40"/>
      <c r="BH6" s="41"/>
      <c r="BI6" s="39"/>
      <c r="BJ6" s="40"/>
      <c r="BK6" s="40"/>
      <c r="BL6" s="40"/>
      <c r="BM6" s="40"/>
      <c r="BN6" s="40"/>
      <c r="BO6" s="40"/>
      <c r="BP6" s="40"/>
      <c r="BQ6" s="41"/>
      <c r="BR6" s="39"/>
      <c r="BS6" s="40"/>
      <c r="BT6" s="40"/>
      <c r="BU6" s="40"/>
      <c r="BV6" s="40"/>
      <c r="BW6" s="40"/>
      <c r="BX6" s="40"/>
      <c r="BY6" s="40"/>
      <c r="BZ6" s="41"/>
      <c r="CA6" s="39"/>
      <c r="CB6" s="40"/>
      <c r="CC6" s="40"/>
      <c r="CD6" s="40"/>
      <c r="CE6" s="40"/>
      <c r="CF6" s="40"/>
      <c r="CG6" s="40"/>
      <c r="CH6" s="40"/>
      <c r="CI6" s="41"/>
      <c r="CJ6" s="39"/>
      <c r="CK6" s="40"/>
      <c r="CL6" s="40"/>
      <c r="CM6" s="40"/>
      <c r="CN6" s="40"/>
      <c r="CO6" s="40"/>
      <c r="CP6" s="40"/>
      <c r="CQ6" s="40"/>
      <c r="CR6" s="41"/>
      <c r="CS6" s="39"/>
      <c r="CT6" s="40"/>
      <c r="CU6" s="40"/>
      <c r="CV6" s="40"/>
      <c r="CW6" s="40"/>
      <c r="CX6" s="40"/>
      <c r="CY6" s="40"/>
      <c r="CZ6" s="40"/>
      <c r="DA6" s="40"/>
    </row>
    <row r="7" spans="1:105" s="3" customFormat="1" ht="15" customHeight="1">
      <c r="A7" s="37"/>
      <c r="B7" s="37"/>
      <c r="C7" s="37"/>
      <c r="D7" s="37"/>
      <c r="E7" s="37"/>
      <c r="F7" s="37"/>
      <c r="G7" s="38" t="s">
        <v>101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60"/>
      <c r="AJ7" s="39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1"/>
      <c r="AZ7" s="39"/>
      <c r="BA7" s="40"/>
      <c r="BB7" s="40"/>
      <c r="BC7" s="40"/>
      <c r="BD7" s="40"/>
      <c r="BE7" s="40"/>
      <c r="BF7" s="40"/>
      <c r="BG7" s="40"/>
      <c r="BH7" s="41"/>
      <c r="BI7" s="39"/>
      <c r="BJ7" s="40"/>
      <c r="BK7" s="40"/>
      <c r="BL7" s="40"/>
      <c r="BM7" s="40"/>
      <c r="BN7" s="40"/>
      <c r="BO7" s="40"/>
      <c r="BP7" s="40"/>
      <c r="BQ7" s="41"/>
      <c r="BR7" s="39"/>
      <c r="BS7" s="40"/>
      <c r="BT7" s="40"/>
      <c r="BU7" s="40"/>
      <c r="BV7" s="40"/>
      <c r="BW7" s="40"/>
      <c r="BX7" s="40"/>
      <c r="BY7" s="40"/>
      <c r="BZ7" s="41"/>
      <c r="CA7" s="39"/>
      <c r="CB7" s="40"/>
      <c r="CC7" s="40"/>
      <c r="CD7" s="40"/>
      <c r="CE7" s="40"/>
      <c r="CF7" s="40"/>
      <c r="CG7" s="40"/>
      <c r="CH7" s="40"/>
      <c r="CI7" s="41"/>
      <c r="CJ7" s="39"/>
      <c r="CK7" s="40"/>
      <c r="CL7" s="40"/>
      <c r="CM7" s="40"/>
      <c r="CN7" s="40"/>
      <c r="CO7" s="40"/>
      <c r="CP7" s="40"/>
      <c r="CQ7" s="40"/>
      <c r="CR7" s="41"/>
      <c r="CS7" s="39"/>
      <c r="CT7" s="40"/>
      <c r="CU7" s="40"/>
      <c r="CV7" s="40"/>
      <c r="CW7" s="40"/>
      <c r="CX7" s="40"/>
      <c r="CY7" s="40"/>
      <c r="CZ7" s="40"/>
      <c r="DA7" s="40"/>
    </row>
    <row r="8" spans="1:111" s="3" customFormat="1" ht="27.75" customHeight="1">
      <c r="A8" s="37"/>
      <c r="B8" s="37"/>
      <c r="C8" s="37"/>
      <c r="D8" s="37"/>
      <c r="E8" s="37"/>
      <c r="F8" s="37"/>
      <c r="G8" s="38" t="s">
        <v>102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60"/>
      <c r="AJ8" s="39" t="s">
        <v>98</v>
      </c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1"/>
      <c r="AZ8" s="67">
        <v>100057.65</v>
      </c>
      <c r="BA8" s="68"/>
      <c r="BB8" s="68"/>
      <c r="BC8" s="68"/>
      <c r="BD8" s="68"/>
      <c r="BE8" s="68"/>
      <c r="BF8" s="68"/>
      <c r="BG8" s="68"/>
      <c r="BH8" s="69"/>
      <c r="BI8" s="67">
        <v>100057.65</v>
      </c>
      <c r="BJ8" s="68"/>
      <c r="BK8" s="68"/>
      <c r="BL8" s="68"/>
      <c r="BM8" s="68"/>
      <c r="BN8" s="68"/>
      <c r="BO8" s="68"/>
      <c r="BP8" s="68"/>
      <c r="BQ8" s="69"/>
      <c r="BR8" s="67">
        <v>132637.1</v>
      </c>
      <c r="BS8" s="68"/>
      <c r="BT8" s="68"/>
      <c r="BU8" s="68"/>
      <c r="BV8" s="68"/>
      <c r="BW8" s="68"/>
      <c r="BX8" s="68"/>
      <c r="BY8" s="68"/>
      <c r="BZ8" s="69"/>
      <c r="CA8" s="67">
        <v>132637.1</v>
      </c>
      <c r="CB8" s="68"/>
      <c r="CC8" s="68"/>
      <c r="CD8" s="68"/>
      <c r="CE8" s="68"/>
      <c r="CF8" s="68"/>
      <c r="CG8" s="68"/>
      <c r="CH8" s="68"/>
      <c r="CI8" s="69"/>
      <c r="CJ8" s="67">
        <v>308232.69652554864</v>
      </c>
      <c r="CK8" s="68"/>
      <c r="CL8" s="68"/>
      <c r="CM8" s="68"/>
      <c r="CN8" s="68"/>
      <c r="CO8" s="68"/>
      <c r="CP8" s="68"/>
      <c r="CQ8" s="68"/>
      <c r="CR8" s="69"/>
      <c r="CS8" s="67">
        <v>308232.69652554864</v>
      </c>
      <c r="CT8" s="68"/>
      <c r="CU8" s="68"/>
      <c r="CV8" s="68"/>
      <c r="CW8" s="68"/>
      <c r="CX8" s="68"/>
      <c r="CY8" s="68"/>
      <c r="CZ8" s="68"/>
      <c r="DA8" s="68"/>
      <c r="DG8" s="3">
        <f>('[1]Калькул.ЭЭ'!$BG$85-'[1]Калькул.ЭЭ'!$BG$20)/'стр.1_9'!CK45/12*1000</f>
        <v>308232.6888473513</v>
      </c>
    </row>
    <row r="9" spans="1:111" s="3" customFormat="1" ht="40.5" customHeight="1">
      <c r="A9" s="37"/>
      <c r="B9" s="37"/>
      <c r="C9" s="37"/>
      <c r="D9" s="37"/>
      <c r="E9" s="37"/>
      <c r="F9" s="37"/>
      <c r="G9" s="38" t="s">
        <v>103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60"/>
      <c r="AJ9" s="39" t="s">
        <v>99</v>
      </c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1"/>
      <c r="AZ9" s="67">
        <v>140.94</v>
      </c>
      <c r="BA9" s="68"/>
      <c r="BB9" s="68"/>
      <c r="BC9" s="68"/>
      <c r="BD9" s="68"/>
      <c r="BE9" s="68"/>
      <c r="BF9" s="68"/>
      <c r="BG9" s="68"/>
      <c r="BH9" s="69"/>
      <c r="BI9" s="67">
        <v>140.94</v>
      </c>
      <c r="BJ9" s="68"/>
      <c r="BK9" s="68"/>
      <c r="BL9" s="68"/>
      <c r="BM9" s="68"/>
      <c r="BN9" s="68"/>
      <c r="BO9" s="68"/>
      <c r="BP9" s="68"/>
      <c r="BQ9" s="69"/>
      <c r="BR9" s="67">
        <v>136.42</v>
      </c>
      <c r="BS9" s="68"/>
      <c r="BT9" s="68"/>
      <c r="BU9" s="68"/>
      <c r="BV9" s="68"/>
      <c r="BW9" s="68"/>
      <c r="BX9" s="68"/>
      <c r="BY9" s="68"/>
      <c r="BZ9" s="69"/>
      <c r="CA9" s="67">
        <v>136.42</v>
      </c>
      <c r="CB9" s="68"/>
      <c r="CC9" s="68"/>
      <c r="CD9" s="68"/>
      <c r="CE9" s="68"/>
      <c r="CF9" s="68"/>
      <c r="CG9" s="68"/>
      <c r="CH9" s="68"/>
      <c r="CI9" s="69"/>
      <c r="CJ9" s="67">
        <v>128.63609641387418</v>
      </c>
      <c r="CK9" s="68"/>
      <c r="CL9" s="68"/>
      <c r="CM9" s="68"/>
      <c r="CN9" s="68"/>
      <c r="CO9" s="68"/>
      <c r="CP9" s="68"/>
      <c r="CQ9" s="68"/>
      <c r="CR9" s="69"/>
      <c r="CS9" s="67">
        <v>128.63609641387418</v>
      </c>
      <c r="CT9" s="68"/>
      <c r="CU9" s="68"/>
      <c r="CV9" s="68"/>
      <c r="CW9" s="68"/>
      <c r="CX9" s="68"/>
      <c r="CY9" s="68"/>
      <c r="CZ9" s="68"/>
      <c r="DA9" s="68"/>
      <c r="DG9" s="3">
        <f>'[1]Калькул.ЭЭ'!$BG$20/'[1]Калькул.ЭЭ'!$BG$9*1000</f>
        <v>128.63613670928865</v>
      </c>
    </row>
    <row r="10" spans="1:111" s="3" customFormat="1" ht="15" customHeight="1">
      <c r="A10" s="37"/>
      <c r="B10" s="37"/>
      <c r="C10" s="37"/>
      <c r="D10" s="37"/>
      <c r="E10" s="37"/>
      <c r="F10" s="37"/>
      <c r="G10" s="38" t="s">
        <v>104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60"/>
      <c r="AJ10" s="39" t="s">
        <v>99</v>
      </c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1"/>
      <c r="AZ10" s="67">
        <v>724.04</v>
      </c>
      <c r="BA10" s="68"/>
      <c r="BB10" s="68"/>
      <c r="BC10" s="68"/>
      <c r="BD10" s="68"/>
      <c r="BE10" s="68"/>
      <c r="BF10" s="68"/>
      <c r="BG10" s="68"/>
      <c r="BH10" s="69"/>
      <c r="BI10" s="67">
        <v>724.04</v>
      </c>
      <c r="BJ10" s="68"/>
      <c r="BK10" s="68"/>
      <c r="BL10" s="68"/>
      <c r="BM10" s="68"/>
      <c r="BN10" s="68"/>
      <c r="BO10" s="68"/>
      <c r="BP10" s="68"/>
      <c r="BQ10" s="69"/>
      <c r="BR10" s="67">
        <v>801.77</v>
      </c>
      <c r="BS10" s="68"/>
      <c r="BT10" s="68"/>
      <c r="BU10" s="68"/>
      <c r="BV10" s="68"/>
      <c r="BW10" s="68"/>
      <c r="BX10" s="68"/>
      <c r="BY10" s="68"/>
      <c r="BZ10" s="69"/>
      <c r="CA10" s="67">
        <v>801.77</v>
      </c>
      <c r="CB10" s="68"/>
      <c r="CC10" s="68"/>
      <c r="CD10" s="68"/>
      <c r="CE10" s="68"/>
      <c r="CF10" s="68"/>
      <c r="CG10" s="68"/>
      <c r="CH10" s="68"/>
      <c r="CI10" s="69"/>
      <c r="CJ10" s="67">
        <v>1746.250710531405</v>
      </c>
      <c r="CK10" s="68"/>
      <c r="CL10" s="68"/>
      <c r="CM10" s="68"/>
      <c r="CN10" s="68"/>
      <c r="CO10" s="68"/>
      <c r="CP10" s="68"/>
      <c r="CQ10" s="68"/>
      <c r="CR10" s="69"/>
      <c r="CS10" s="67">
        <v>1746.250710531405</v>
      </c>
      <c r="CT10" s="68"/>
      <c r="CU10" s="68"/>
      <c r="CV10" s="68"/>
      <c r="CW10" s="68"/>
      <c r="CX10" s="68"/>
      <c r="CY10" s="68"/>
      <c r="CZ10" s="68"/>
      <c r="DA10" s="68"/>
      <c r="DG10" s="3">
        <f>'стр.1_9'!CK51/'стр.1_9'!CK46</f>
        <v>1.7462507105314051</v>
      </c>
    </row>
    <row r="11" spans="52:105" ht="3" customHeight="1"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</row>
    <row r="12" s="9" customFormat="1" ht="11.25">
      <c r="A12" s="10" t="s">
        <v>105</v>
      </c>
    </row>
    <row r="13" s="9" customFormat="1" ht="11.25">
      <c r="A13" s="10" t="s">
        <v>106</v>
      </c>
    </row>
    <row r="14" s="9" customFormat="1" ht="11.25">
      <c r="A14" s="10" t="s">
        <v>107</v>
      </c>
    </row>
    <row r="15" s="9" customFormat="1" ht="11.25">
      <c r="A15" s="10" t="s">
        <v>108</v>
      </c>
    </row>
    <row r="16" spans="1:106" ht="15.75">
      <c r="A16" s="9" t="s">
        <v>139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</row>
    <row r="17" spans="1:106" ht="15.75" customHeight="1">
      <c r="A17" s="9" t="s">
        <v>122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20" spans="1:77" ht="15.75">
      <c r="A20" s="1" t="s">
        <v>142</v>
      </c>
      <c r="BY20" s="1" t="s">
        <v>127</v>
      </c>
    </row>
  </sheetData>
  <sheetProtection/>
  <mergeCells count="66">
    <mergeCell ref="CS5:DA5"/>
    <mergeCell ref="AJ5:AY5"/>
    <mergeCell ref="CJ4:CR4"/>
    <mergeCell ref="CS4:DA4"/>
    <mergeCell ref="A5:F5"/>
    <mergeCell ref="G5:AI5"/>
    <mergeCell ref="AZ5:BH5"/>
    <mergeCell ref="BI5:BQ5"/>
    <mergeCell ref="BR5:BZ5"/>
    <mergeCell ref="CA5:CI5"/>
    <mergeCell ref="B1:CZ1"/>
    <mergeCell ref="AZ3:BQ3"/>
    <mergeCell ref="BR3:CI3"/>
    <mergeCell ref="BR4:BZ4"/>
    <mergeCell ref="CA4:CI4"/>
    <mergeCell ref="CJ3:DA3"/>
    <mergeCell ref="A3:AI4"/>
    <mergeCell ref="AJ3:AY4"/>
    <mergeCell ref="AZ4:BH4"/>
    <mergeCell ref="BI4:BQ4"/>
    <mergeCell ref="BI6:BQ6"/>
    <mergeCell ref="BR6:BZ6"/>
    <mergeCell ref="CA6:CI6"/>
    <mergeCell ref="CJ6:CR6"/>
    <mergeCell ref="A6:F6"/>
    <mergeCell ref="G6:AI6"/>
    <mergeCell ref="AJ6:AY6"/>
    <mergeCell ref="AZ6:BH6"/>
    <mergeCell ref="CJ5:CR5"/>
    <mergeCell ref="CS6:DA6"/>
    <mergeCell ref="A7:F7"/>
    <mergeCell ref="G7:AI7"/>
    <mergeCell ref="AJ7:AY7"/>
    <mergeCell ref="AZ7:BH7"/>
    <mergeCell ref="BI7:BQ7"/>
    <mergeCell ref="BR7:BZ7"/>
    <mergeCell ref="CA7:CI7"/>
    <mergeCell ref="CJ7:CR7"/>
    <mergeCell ref="CS7:DA7"/>
    <mergeCell ref="BI8:BQ8"/>
    <mergeCell ref="BR8:BZ8"/>
    <mergeCell ref="CA8:CI8"/>
    <mergeCell ref="CJ8:CR8"/>
    <mergeCell ref="A8:F8"/>
    <mergeCell ref="G8:AI8"/>
    <mergeCell ref="AJ8:AY8"/>
    <mergeCell ref="AZ8:BH8"/>
    <mergeCell ref="CS8:DA8"/>
    <mergeCell ref="CS9:DA9"/>
    <mergeCell ref="CS10:DA10"/>
    <mergeCell ref="BI10:BQ10"/>
    <mergeCell ref="BR10:BZ10"/>
    <mergeCell ref="CA10:CI10"/>
    <mergeCell ref="CJ10:CR10"/>
    <mergeCell ref="BI9:BQ9"/>
    <mergeCell ref="BR9:BZ9"/>
    <mergeCell ref="A10:F10"/>
    <mergeCell ref="G10:AI10"/>
    <mergeCell ref="AJ10:AY10"/>
    <mergeCell ref="AZ10:BH10"/>
    <mergeCell ref="CA9:CI9"/>
    <mergeCell ref="CJ9:CR9"/>
    <mergeCell ref="A9:F9"/>
    <mergeCell ref="G9:AI9"/>
    <mergeCell ref="AJ9:AY9"/>
    <mergeCell ref="AZ9:BH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Ерошкина Инна Владимировна</cp:lastModifiedBy>
  <cp:lastPrinted>2019-02-12T14:35:00Z</cp:lastPrinted>
  <dcterms:created xsi:type="dcterms:W3CDTF">2011-01-11T10:25:48Z</dcterms:created>
  <dcterms:modified xsi:type="dcterms:W3CDTF">2019-04-20T11:53:49Z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